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<sst xmlns="http://schemas.openxmlformats.org/spreadsheetml/2006/main" count="43" uniqueCount="42">
  <si>
    <t>江夏区2023年规模养殖场强制免疫“先打后补”补助资金汇总表（11月4日至12月31日）</t>
  </si>
  <si>
    <t>序号</t>
  </si>
  <si>
    <t>养殖场名称</t>
  </si>
  <si>
    <t>A证</t>
  </si>
  <si>
    <t>B证</t>
  </si>
  <si>
    <t>无害化</t>
  </si>
  <si>
    <t>母猪保险</t>
  </si>
  <si>
    <t>全年头数</t>
  </si>
  <si>
    <t>全年金额</t>
  </si>
  <si>
    <t>1月1日至11月3日</t>
  </si>
  <si>
    <t>11月4日至12月31日</t>
  </si>
  <si>
    <t>金龙万年青黑猪养殖基地</t>
  </si>
  <si>
    <t>武汉市江夏区金龙畜禽有限责任公司仙人桥一场</t>
  </si>
  <si>
    <t>武汉市江夏区金龙畜禽有限责任公司仙人桥二场</t>
  </si>
  <si>
    <t>武汉市江夏区金龙畜禽有限责任公司安山场</t>
  </si>
  <si>
    <t>武汉合一刚强农业发展有限公司</t>
  </si>
  <si>
    <t>武汉合一军兵农牧有限公司</t>
  </si>
  <si>
    <t>武汉市嘉合兴农业发展有限公司</t>
  </si>
  <si>
    <t>武汉市锦阳农业有限公司</t>
  </si>
  <si>
    <t>武汉晨韫畜牧业养殖中心</t>
  </si>
  <si>
    <t>武汉市江夏区金龙畜禽有限责任公司（光辉一场）</t>
  </si>
  <si>
    <t>武汉市江夏区金龙畜禽有限责任公司（原种场）</t>
  </si>
  <si>
    <t>湖北金林原种畜牧有限公司王通场</t>
  </si>
  <si>
    <t>湖北金林原种畜牧有限公司株山场</t>
  </si>
  <si>
    <t>湖北金林原种畜牧有限公司杨湖</t>
  </si>
  <si>
    <t>武汉祥美牧业有限公司</t>
  </si>
  <si>
    <t>武汉华洵牧业有限公司</t>
  </si>
  <si>
    <t>武汉安信农业发展有限公司</t>
  </si>
  <si>
    <t>武汉市江夏区瑞霞农业养殖基地</t>
  </si>
  <si>
    <t>武汉天乾农牧有限公司</t>
  </si>
  <si>
    <t>湖北宇晨农牧有限公司</t>
  </si>
  <si>
    <t>武汉中粮肉食品有限公司山坡原种猪场</t>
  </si>
  <si>
    <t>鄂美猪种改良有限公司三门湖核心种猪场</t>
  </si>
  <si>
    <t>武汉三丰畜牧科技有限公司</t>
  </si>
  <si>
    <t>武汉市胡永华牲猪养殖专业合作社</t>
  </si>
  <si>
    <t>合计</t>
  </si>
  <si>
    <t>武汉温氏畜禽有限公司</t>
  </si>
  <si>
    <t>武汉市鑫红兄妹种养殖专业合作社</t>
  </si>
  <si>
    <t xml:space="preserve">制表人：                审核人：                       分管领导：                           主管领导：           </t>
  </si>
  <si>
    <t>备注：1、生猪数核定，猪每头2.8元，实际补贴数=保单头数+产地检疫数+无害化头数，补助标准按鄂农发【2022】9号文件执行。</t>
  </si>
  <si>
    <t xml:space="preserve">     2、家禽按年度出笼检疫数的1.5倍×0.3元每只核定，肉禽按每只0.15元核定，补助标准按鄂农发【2022】9号文件执行。</t>
  </si>
  <si>
    <t xml:space="preserve">     3、2023年11月4日至12月31日共计拨付779281.8元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</si>
</sst>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4" fillId="8" borderId="8" applyNumberFormat="false" applyAlignment="false" applyProtection="false">
      <alignment vertical="center"/>
    </xf>
    <xf numFmtId="0" fontId="16" fillId="11" borderId="9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0" fillId="18" borderId="11" applyNumberFormat="false" applyFon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2" fillId="8" borderId="7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2" fillId="32" borderId="7" applyNumberFormat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2" fillId="0" borderId="0" xfId="0" applyFont="true" applyFill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topLeftCell="A15" workbookViewId="0">
      <selection activeCell="H19" sqref="H19"/>
    </sheetView>
  </sheetViews>
  <sheetFormatPr defaultColWidth="9" defaultRowHeight="15.75"/>
  <cols>
    <col min="1" max="1" width="4" customWidth="true"/>
    <col min="2" max="2" width="33.625" style="1" customWidth="true"/>
    <col min="3" max="3" width="7.25" customWidth="true"/>
    <col min="4" max="4" width="8.625" customWidth="true"/>
    <col min="5" max="5" width="8.25" customWidth="true"/>
    <col min="6" max="9" width="9.375" customWidth="true"/>
    <col min="10" max="10" width="7.5" customWidth="true"/>
    <col min="11" max="12" width="9.625" customWidth="true"/>
    <col min="13" max="13" width="9.375"/>
  </cols>
  <sheetData>
    <row r="1" ht="2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</row>
    <row r="2" ht="24" customHeight="true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6"/>
      <c r="K2" s="6" t="s">
        <v>10</v>
      </c>
      <c r="L2" s="6"/>
    </row>
    <row r="3" ht="21" customHeight="true" spans="1:12">
      <c r="A3" s="3">
        <v>1</v>
      </c>
      <c r="B3" s="5" t="s">
        <v>11</v>
      </c>
      <c r="C3" s="4"/>
      <c r="D3" s="4">
        <v>7737</v>
      </c>
      <c r="E3" s="4">
        <v>2014</v>
      </c>
      <c r="F3" s="4"/>
      <c r="G3" s="7">
        <f t="shared" ref="G3:G13" si="0">C3+D3+E3+F3</f>
        <v>9751</v>
      </c>
      <c r="H3" s="7">
        <f t="shared" ref="H3:H14" si="1">G3*2.8</f>
        <v>27302.8</v>
      </c>
      <c r="I3" s="4">
        <v>24970.4</v>
      </c>
      <c r="J3" s="4"/>
      <c r="K3" s="7">
        <f t="shared" ref="K3:K13" si="2">H3-I3</f>
        <v>2332.4</v>
      </c>
      <c r="L3" s="7"/>
    </row>
    <row r="4" ht="30" customHeight="true" spans="1:12">
      <c r="A4" s="3">
        <v>2</v>
      </c>
      <c r="B4" s="5" t="s">
        <v>12</v>
      </c>
      <c r="C4" s="4">
        <v>19350</v>
      </c>
      <c r="D4" s="4">
        <v>6773</v>
      </c>
      <c r="E4" s="4">
        <v>2923</v>
      </c>
      <c r="F4" s="4">
        <v>2600</v>
      </c>
      <c r="G4" s="7">
        <f t="shared" si="0"/>
        <v>31646</v>
      </c>
      <c r="H4" s="7">
        <f t="shared" si="1"/>
        <v>88608.8</v>
      </c>
      <c r="I4" s="4">
        <v>71615.6</v>
      </c>
      <c r="J4" s="4"/>
      <c r="K4" s="7">
        <f t="shared" si="2"/>
        <v>16993.2</v>
      </c>
      <c r="L4" s="7"/>
    </row>
    <row r="5" ht="32" customHeight="true" spans="1:12">
      <c r="A5" s="3">
        <v>3</v>
      </c>
      <c r="B5" s="5" t="s">
        <v>13</v>
      </c>
      <c r="C5" s="4">
        <v>3141</v>
      </c>
      <c r="D5" s="4">
        <v>21413</v>
      </c>
      <c r="E5" s="4">
        <v>976</v>
      </c>
      <c r="F5" s="4"/>
      <c r="G5" s="7">
        <f t="shared" si="0"/>
        <v>25530</v>
      </c>
      <c r="H5" s="7">
        <f t="shared" si="1"/>
        <v>71484</v>
      </c>
      <c r="I5" s="4">
        <v>66180.8</v>
      </c>
      <c r="J5" s="4"/>
      <c r="K5" s="7">
        <f t="shared" si="2"/>
        <v>5303.2</v>
      </c>
      <c r="L5" s="7"/>
    </row>
    <row r="6" ht="30" customHeight="true" spans="1:12">
      <c r="A6" s="3">
        <v>4</v>
      </c>
      <c r="B6" s="5" t="s">
        <v>14</v>
      </c>
      <c r="C6" s="4">
        <v>1530</v>
      </c>
      <c r="D6" s="4">
        <v>18995</v>
      </c>
      <c r="E6" s="4">
        <v>1175</v>
      </c>
      <c r="F6" s="4"/>
      <c r="G6" s="7">
        <f t="shared" si="0"/>
        <v>21700</v>
      </c>
      <c r="H6" s="7">
        <f t="shared" si="1"/>
        <v>60760</v>
      </c>
      <c r="I6" s="4">
        <v>33378.8</v>
      </c>
      <c r="J6" s="4"/>
      <c r="K6" s="7">
        <f t="shared" si="2"/>
        <v>27381.2</v>
      </c>
      <c r="L6" s="7"/>
    </row>
    <row r="7" ht="21" customHeight="true" spans="1:12">
      <c r="A7" s="3">
        <v>5</v>
      </c>
      <c r="B7" s="5" t="s">
        <v>15</v>
      </c>
      <c r="C7" s="4">
        <v>42930</v>
      </c>
      <c r="D7" s="4">
        <v>24108</v>
      </c>
      <c r="E7" s="4">
        <v>6118</v>
      </c>
      <c r="F7" s="4">
        <v>4500</v>
      </c>
      <c r="G7" s="7">
        <f t="shared" si="0"/>
        <v>77656</v>
      </c>
      <c r="H7" s="7">
        <f t="shared" si="1"/>
        <v>217436.8</v>
      </c>
      <c r="I7" s="4">
        <v>168904.4</v>
      </c>
      <c r="J7" s="4"/>
      <c r="K7" s="7">
        <f t="shared" si="2"/>
        <v>48532.4</v>
      </c>
      <c r="L7" s="7"/>
    </row>
    <row r="8" ht="24" customHeight="true" spans="1:12">
      <c r="A8" s="3">
        <v>6</v>
      </c>
      <c r="B8" s="5" t="s">
        <v>16</v>
      </c>
      <c r="C8" s="4">
        <v>57832</v>
      </c>
      <c r="D8" s="4">
        <v>62930</v>
      </c>
      <c r="E8" s="4">
        <v>10278</v>
      </c>
      <c r="F8" s="4">
        <v>4500</v>
      </c>
      <c r="G8" s="7">
        <f t="shared" si="0"/>
        <v>135540</v>
      </c>
      <c r="H8" s="7">
        <f t="shared" si="1"/>
        <v>379512</v>
      </c>
      <c r="I8" s="4">
        <v>340877.6</v>
      </c>
      <c r="J8" s="4"/>
      <c r="K8" s="7">
        <f t="shared" si="2"/>
        <v>38634.4</v>
      </c>
      <c r="L8" s="7"/>
    </row>
    <row r="9" ht="21" customHeight="true" spans="1:12">
      <c r="A9" s="3">
        <v>7</v>
      </c>
      <c r="B9" s="5" t="s">
        <v>17</v>
      </c>
      <c r="C9" s="4">
        <v>480</v>
      </c>
      <c r="D9" s="4">
        <v>4685</v>
      </c>
      <c r="E9" s="4">
        <v>1546</v>
      </c>
      <c r="F9" s="4">
        <v>600</v>
      </c>
      <c r="G9" s="7">
        <f t="shared" si="0"/>
        <v>7311</v>
      </c>
      <c r="H9" s="7">
        <f t="shared" si="1"/>
        <v>20470.8</v>
      </c>
      <c r="I9" s="4">
        <v>13347.6</v>
      </c>
      <c r="J9" s="4"/>
      <c r="K9" s="7">
        <f t="shared" si="2"/>
        <v>7123.2</v>
      </c>
      <c r="L9" s="7"/>
    </row>
    <row r="10" ht="24" customHeight="true" spans="1:12">
      <c r="A10" s="3">
        <v>8</v>
      </c>
      <c r="B10" s="5" t="s">
        <v>18</v>
      </c>
      <c r="C10" s="4">
        <v>16595</v>
      </c>
      <c r="D10" s="4">
        <v>19723</v>
      </c>
      <c r="E10" s="4">
        <v>4181</v>
      </c>
      <c r="F10" s="4">
        <v>2000</v>
      </c>
      <c r="G10" s="7">
        <f t="shared" si="0"/>
        <v>42499</v>
      </c>
      <c r="H10" s="7">
        <f t="shared" si="1"/>
        <v>118997.2</v>
      </c>
      <c r="I10" s="4">
        <v>71461.6</v>
      </c>
      <c r="J10" s="4"/>
      <c r="K10" s="7">
        <f t="shared" si="2"/>
        <v>47535.6</v>
      </c>
      <c r="L10" s="7"/>
    </row>
    <row r="11" ht="24" customHeight="true" spans="1:12">
      <c r="A11" s="3">
        <v>9</v>
      </c>
      <c r="B11" s="5" t="s">
        <v>19</v>
      </c>
      <c r="C11" s="4">
        <v>3015</v>
      </c>
      <c r="D11" s="4">
        <v>2665</v>
      </c>
      <c r="E11" s="4">
        <v>1793</v>
      </c>
      <c r="F11" s="4"/>
      <c r="G11" s="7">
        <f t="shared" si="0"/>
        <v>7473</v>
      </c>
      <c r="H11" s="7">
        <f t="shared" si="1"/>
        <v>20924.4</v>
      </c>
      <c r="I11" s="4">
        <v>16744</v>
      </c>
      <c r="J11" s="4"/>
      <c r="K11" s="7">
        <f t="shared" si="2"/>
        <v>4180.4</v>
      </c>
      <c r="L11" s="7"/>
    </row>
    <row r="12" ht="31" customHeight="true" spans="1:12">
      <c r="A12" s="3">
        <v>10</v>
      </c>
      <c r="B12" s="5" t="s">
        <v>20</v>
      </c>
      <c r="C12" s="4">
        <v>7021</v>
      </c>
      <c r="D12" s="4">
        <v>15781</v>
      </c>
      <c r="E12" s="4"/>
      <c r="F12" s="4"/>
      <c r="G12" s="7">
        <f t="shared" si="0"/>
        <v>22802</v>
      </c>
      <c r="H12" s="7">
        <f t="shared" si="1"/>
        <v>63845.6</v>
      </c>
      <c r="I12" s="4">
        <v>54728.8</v>
      </c>
      <c r="J12" s="4"/>
      <c r="K12" s="7">
        <f t="shared" si="2"/>
        <v>9116.8</v>
      </c>
      <c r="L12" s="7"/>
    </row>
    <row r="13" ht="30" customHeight="true" spans="1:12">
      <c r="A13" s="3">
        <v>11</v>
      </c>
      <c r="B13" s="5" t="s">
        <v>21</v>
      </c>
      <c r="C13" s="4"/>
      <c r="D13" s="4">
        <v>9673</v>
      </c>
      <c r="E13" s="4"/>
      <c r="F13" s="4">
        <v>3500</v>
      </c>
      <c r="G13" s="7">
        <f t="shared" si="0"/>
        <v>13173</v>
      </c>
      <c r="H13" s="7">
        <f t="shared" si="1"/>
        <v>36884.4</v>
      </c>
      <c r="I13" s="4">
        <v>16749.6</v>
      </c>
      <c r="J13" s="4"/>
      <c r="K13" s="7">
        <f t="shared" si="2"/>
        <v>20134.8</v>
      </c>
      <c r="L13" s="7"/>
    </row>
    <row r="14" ht="24" customHeight="true" spans="1:12">
      <c r="A14" s="3">
        <v>12</v>
      </c>
      <c r="B14" s="5" t="s">
        <v>22</v>
      </c>
      <c r="C14" s="4">
        <v>19014</v>
      </c>
      <c r="D14" s="4">
        <v>83244</v>
      </c>
      <c r="E14" s="4">
        <v>22457</v>
      </c>
      <c r="F14" s="4">
        <v>13000</v>
      </c>
      <c r="G14" s="7">
        <f>F14+E14+D14+C14</f>
        <v>137715</v>
      </c>
      <c r="H14" s="7">
        <f t="shared" si="1"/>
        <v>385602</v>
      </c>
      <c r="I14" s="4">
        <v>89866</v>
      </c>
      <c r="J14" s="4"/>
      <c r="K14" s="7">
        <f>H14-I15-I14</f>
        <v>139599.6</v>
      </c>
      <c r="L14" s="7"/>
    </row>
    <row r="15" ht="24" customHeight="true" spans="1:12">
      <c r="A15" s="3">
        <v>13</v>
      </c>
      <c r="B15" s="5" t="s">
        <v>23</v>
      </c>
      <c r="C15" s="4"/>
      <c r="D15" s="4"/>
      <c r="E15" s="4"/>
      <c r="F15" s="4"/>
      <c r="G15" s="7"/>
      <c r="H15" s="7"/>
      <c r="I15" s="4">
        <v>156136.4</v>
      </c>
      <c r="J15" s="4"/>
      <c r="K15" s="7"/>
      <c r="L15" s="7"/>
    </row>
    <row r="16" ht="24" customHeight="true" spans="1:12">
      <c r="A16" s="3">
        <v>14</v>
      </c>
      <c r="B16" s="5" t="s">
        <v>24</v>
      </c>
      <c r="C16" s="4">
        <v>7330</v>
      </c>
      <c r="D16" s="4">
        <v>18889</v>
      </c>
      <c r="E16" s="4">
        <v>2337</v>
      </c>
      <c r="F16" s="4"/>
      <c r="G16" s="7">
        <f>C16+D16+E16+F16</f>
        <v>28556</v>
      </c>
      <c r="H16" s="7">
        <f>G16*2.8</f>
        <v>79956.8</v>
      </c>
      <c r="I16" s="4">
        <v>77366.8</v>
      </c>
      <c r="J16" s="4"/>
      <c r="K16" s="7">
        <f>H16-I16</f>
        <v>2589.99999999999</v>
      </c>
      <c r="L16" s="7"/>
    </row>
    <row r="17" ht="24" customHeight="true" spans="1:12">
      <c r="A17" s="3">
        <v>15</v>
      </c>
      <c r="B17" s="5" t="s">
        <v>25</v>
      </c>
      <c r="C17" s="4">
        <v>10330</v>
      </c>
      <c r="D17" s="4">
        <v>18192</v>
      </c>
      <c r="E17" s="4">
        <v>4596</v>
      </c>
      <c r="F17" s="4">
        <v>1400</v>
      </c>
      <c r="G17" s="7">
        <f t="shared" ref="G17:G29" si="3">C17+D17+E17+F17</f>
        <v>34518</v>
      </c>
      <c r="H17" s="7">
        <f t="shared" ref="H17:H26" si="4">G17*2.8</f>
        <v>96650.4</v>
      </c>
      <c r="I17" s="4">
        <v>78240.4</v>
      </c>
      <c r="J17" s="4"/>
      <c r="K17" s="7">
        <f t="shared" ref="K17:K26" si="5">H17-I17</f>
        <v>18410</v>
      </c>
      <c r="L17" s="7"/>
    </row>
    <row r="18" ht="24" customHeight="true" spans="1:12">
      <c r="A18" s="3">
        <v>16</v>
      </c>
      <c r="B18" s="5" t="s">
        <v>26</v>
      </c>
      <c r="C18" s="4">
        <v>750</v>
      </c>
      <c r="D18" s="4">
        <v>19978</v>
      </c>
      <c r="E18" s="4">
        <v>370</v>
      </c>
      <c r="F18" s="4"/>
      <c r="G18" s="7">
        <f t="shared" si="3"/>
        <v>21098</v>
      </c>
      <c r="H18" s="7">
        <f t="shared" si="4"/>
        <v>59074.4</v>
      </c>
      <c r="I18" s="4">
        <v>54362</v>
      </c>
      <c r="J18" s="4"/>
      <c r="K18" s="7">
        <f t="shared" si="5"/>
        <v>4712.39999999999</v>
      </c>
      <c r="L18" s="7"/>
    </row>
    <row r="19" ht="24" customHeight="true" spans="1:12">
      <c r="A19" s="3">
        <v>17</v>
      </c>
      <c r="B19" s="5" t="s">
        <v>27</v>
      </c>
      <c r="C19" s="4"/>
      <c r="D19" s="4">
        <v>21150</v>
      </c>
      <c r="E19" s="4">
        <v>608</v>
      </c>
      <c r="F19" s="4">
        <v>1248</v>
      </c>
      <c r="G19" s="7">
        <f t="shared" si="3"/>
        <v>23006</v>
      </c>
      <c r="H19" s="7">
        <f t="shared" si="4"/>
        <v>64416.8</v>
      </c>
      <c r="I19" s="4">
        <v>51534</v>
      </c>
      <c r="J19" s="4"/>
      <c r="K19" s="7">
        <f t="shared" si="5"/>
        <v>12882.8</v>
      </c>
      <c r="L19" s="7"/>
    </row>
    <row r="20" ht="24" customHeight="true" spans="1:12">
      <c r="A20" s="3">
        <v>18</v>
      </c>
      <c r="B20" s="5" t="s">
        <v>28</v>
      </c>
      <c r="C20" s="4"/>
      <c r="D20" s="4">
        <v>190</v>
      </c>
      <c r="E20" s="4"/>
      <c r="F20" s="4"/>
      <c r="G20" s="7">
        <f t="shared" si="3"/>
        <v>190</v>
      </c>
      <c r="H20" s="7">
        <f t="shared" si="4"/>
        <v>532</v>
      </c>
      <c r="I20" s="4"/>
      <c r="J20" s="4"/>
      <c r="K20" s="7">
        <f t="shared" si="5"/>
        <v>532</v>
      </c>
      <c r="L20" s="7"/>
    </row>
    <row r="21" ht="24" customHeight="true" spans="1:12">
      <c r="A21" s="3">
        <v>19</v>
      </c>
      <c r="B21" s="5" t="s">
        <v>29</v>
      </c>
      <c r="C21" s="4">
        <v>3017</v>
      </c>
      <c r="D21" s="4">
        <v>83986</v>
      </c>
      <c r="E21" s="4">
        <v>9617</v>
      </c>
      <c r="F21" s="4">
        <v>6000</v>
      </c>
      <c r="G21" s="7">
        <f t="shared" si="3"/>
        <v>102620</v>
      </c>
      <c r="H21" s="7">
        <f t="shared" si="4"/>
        <v>287336</v>
      </c>
      <c r="I21" s="4">
        <v>215927.6</v>
      </c>
      <c r="J21" s="4"/>
      <c r="K21" s="7">
        <f t="shared" si="5"/>
        <v>71408.4</v>
      </c>
      <c r="L21" s="7"/>
    </row>
    <row r="22" ht="24" customHeight="true" spans="1:12">
      <c r="A22" s="3">
        <v>20</v>
      </c>
      <c r="B22" s="5" t="s">
        <v>30</v>
      </c>
      <c r="C22" s="4"/>
      <c r="D22" s="4">
        <v>14688</v>
      </c>
      <c r="E22" s="4">
        <v>1752</v>
      </c>
      <c r="F22" s="4">
        <v>1260</v>
      </c>
      <c r="G22" s="7">
        <f t="shared" si="3"/>
        <v>17700</v>
      </c>
      <c r="H22" s="7">
        <f t="shared" si="4"/>
        <v>49560</v>
      </c>
      <c r="I22" s="4">
        <v>47146.6</v>
      </c>
      <c r="J22" s="4"/>
      <c r="K22" s="7">
        <f t="shared" si="5"/>
        <v>2413.4</v>
      </c>
      <c r="L22" s="7"/>
    </row>
    <row r="23" ht="29" customHeight="true" spans="1:12">
      <c r="A23" s="3">
        <v>21</v>
      </c>
      <c r="B23" s="5" t="s">
        <v>31</v>
      </c>
      <c r="C23" s="4">
        <v>11300</v>
      </c>
      <c r="D23" s="4">
        <v>42698</v>
      </c>
      <c r="E23" s="4">
        <v>11263</v>
      </c>
      <c r="F23" s="4">
        <v>3200</v>
      </c>
      <c r="G23" s="7">
        <f t="shared" si="3"/>
        <v>68461</v>
      </c>
      <c r="H23" s="7">
        <f t="shared" si="4"/>
        <v>191690.8</v>
      </c>
      <c r="I23" s="4">
        <v>168761.6</v>
      </c>
      <c r="J23" s="4"/>
      <c r="K23" s="7">
        <f t="shared" si="5"/>
        <v>22929.2</v>
      </c>
      <c r="L23" s="7"/>
    </row>
    <row r="24" ht="30" customHeight="true" spans="1:12">
      <c r="A24" s="3">
        <v>22</v>
      </c>
      <c r="B24" s="5" t="s">
        <v>32</v>
      </c>
      <c r="C24" s="4">
        <v>18574</v>
      </c>
      <c r="D24" s="4">
        <v>39867</v>
      </c>
      <c r="E24" s="4"/>
      <c r="F24" s="4"/>
      <c r="G24" s="7">
        <f t="shared" si="3"/>
        <v>58441</v>
      </c>
      <c r="H24" s="7">
        <f t="shared" si="4"/>
        <v>163634.8</v>
      </c>
      <c r="I24" s="4">
        <v>151177.6</v>
      </c>
      <c r="J24" s="4"/>
      <c r="K24" s="7">
        <f t="shared" si="5"/>
        <v>12457.2</v>
      </c>
      <c r="L24" s="7"/>
    </row>
    <row r="25" ht="24" customHeight="true" spans="1:12">
      <c r="A25" s="3">
        <v>23</v>
      </c>
      <c r="B25" s="5" t="s">
        <v>33</v>
      </c>
      <c r="C25" s="4">
        <v>9050</v>
      </c>
      <c r="D25" s="4">
        <v>21424</v>
      </c>
      <c r="E25" s="4">
        <v>7605</v>
      </c>
      <c r="F25" s="4">
        <v>1400</v>
      </c>
      <c r="G25" s="7">
        <f t="shared" si="3"/>
        <v>39479</v>
      </c>
      <c r="H25" s="7">
        <f t="shared" si="4"/>
        <v>110541.2</v>
      </c>
      <c r="I25" s="4">
        <v>92503.6</v>
      </c>
      <c r="J25" s="4"/>
      <c r="K25" s="7">
        <f t="shared" si="5"/>
        <v>18037.6</v>
      </c>
      <c r="L25" s="7"/>
    </row>
    <row r="26" ht="24" customHeight="true" spans="1:12">
      <c r="A26" s="3">
        <v>24</v>
      </c>
      <c r="B26" s="5" t="s">
        <v>34</v>
      </c>
      <c r="C26" s="4"/>
      <c r="D26" s="4">
        <v>3110</v>
      </c>
      <c r="E26" s="4"/>
      <c r="F26" s="4"/>
      <c r="G26" s="7">
        <f t="shared" si="3"/>
        <v>3110</v>
      </c>
      <c r="H26" s="7">
        <f t="shared" si="4"/>
        <v>8708</v>
      </c>
      <c r="I26" s="4">
        <v>8366.4</v>
      </c>
      <c r="J26" s="4"/>
      <c r="K26" s="7">
        <f t="shared" si="5"/>
        <v>341.6</v>
      </c>
      <c r="L26" s="7"/>
    </row>
    <row r="27" ht="24" customHeight="true" spans="1:12">
      <c r="A27" s="3" t="s">
        <v>35</v>
      </c>
      <c r="B27" s="6"/>
      <c r="C27" s="7">
        <f t="shared" ref="C27:I27" si="6">SUM(C3:C26)</f>
        <v>231259</v>
      </c>
      <c r="D27" s="4">
        <f t="shared" si="6"/>
        <v>561899</v>
      </c>
      <c r="E27" s="4">
        <f t="shared" si="6"/>
        <v>91609</v>
      </c>
      <c r="F27" s="7">
        <f t="shared" si="6"/>
        <v>45208</v>
      </c>
      <c r="G27" s="7">
        <f t="shared" si="6"/>
        <v>929975</v>
      </c>
      <c r="H27" s="7">
        <f t="shared" si="6"/>
        <v>2603930</v>
      </c>
      <c r="I27" s="4">
        <f t="shared" si="6"/>
        <v>2070348.2</v>
      </c>
      <c r="J27" s="4"/>
      <c r="K27" s="9">
        <f>SUM(K3:K26)</f>
        <v>533581.8</v>
      </c>
      <c r="L27" s="10"/>
    </row>
    <row r="28" ht="24" customHeight="true" spans="1:12">
      <c r="A28" s="3">
        <v>1</v>
      </c>
      <c r="B28" s="5" t="s">
        <v>36</v>
      </c>
      <c r="C28" s="7"/>
      <c r="D28" s="4">
        <v>1593000</v>
      </c>
      <c r="E28" s="4"/>
      <c r="F28" s="7"/>
      <c r="G28" s="7">
        <f t="shared" si="3"/>
        <v>1593000</v>
      </c>
      <c r="H28" s="7"/>
      <c r="I28" s="7"/>
      <c r="J28" s="7"/>
      <c r="K28" s="7">
        <f>G28*0.15</f>
        <v>238950</v>
      </c>
      <c r="L28" s="7"/>
    </row>
    <row r="29" ht="24" customHeight="true" spans="1:12">
      <c r="A29" s="3">
        <v>2</v>
      </c>
      <c r="B29" s="5" t="s">
        <v>37</v>
      </c>
      <c r="C29" s="7"/>
      <c r="D29" s="4">
        <v>22500</v>
      </c>
      <c r="E29" s="4"/>
      <c r="F29" s="7"/>
      <c r="G29" s="7">
        <f>D29</f>
        <v>22500</v>
      </c>
      <c r="H29" s="7"/>
      <c r="I29" s="7"/>
      <c r="J29" s="7"/>
      <c r="K29" s="7">
        <f>G29*0.3</f>
        <v>6750</v>
      </c>
      <c r="L29" s="7"/>
    </row>
    <row r="30" ht="24" customHeight="true" spans="1:12">
      <c r="A30" s="3" t="s">
        <v>35</v>
      </c>
      <c r="B30" s="5"/>
      <c r="C30" s="7"/>
      <c r="D30" s="7">
        <f>SUM(D28:D29)</f>
        <v>1615500</v>
      </c>
      <c r="E30" s="7"/>
      <c r="F30" s="7"/>
      <c r="G30" s="7">
        <f>SUM(G28:G29)</f>
        <v>1615500</v>
      </c>
      <c r="H30" s="7"/>
      <c r="I30" s="7"/>
      <c r="J30" s="7"/>
      <c r="K30" s="9">
        <f>SUM(K28:K29)</f>
        <v>245700</v>
      </c>
      <c r="L30" s="10"/>
    </row>
    <row r="31" ht="22" hidden="true" customHeight="true" spans="1:12">
      <c r="A31" s="8" t="s">
        <v>38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ht="13.5" spans="1:12">
      <c r="A32" s="8" t="s">
        <v>39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ht="13.5" spans="1:12">
      <c r="A33" s="8" t="s">
        <v>40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ht="13.5" spans="1:12">
      <c r="A34" s="8" t="s">
        <v>41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</sheetData>
  <mergeCells count="68">
    <mergeCell ref="A1:L1"/>
    <mergeCell ref="I2:J2"/>
    <mergeCell ref="K2:L2"/>
    <mergeCell ref="I3:J3"/>
    <mergeCell ref="K3:L3"/>
    <mergeCell ref="I4:J4"/>
    <mergeCell ref="K4:L4"/>
    <mergeCell ref="I5:J5"/>
    <mergeCell ref="K5:L5"/>
    <mergeCell ref="I6:J6"/>
    <mergeCell ref="K6:L6"/>
    <mergeCell ref="I7:J7"/>
    <mergeCell ref="K7:L7"/>
    <mergeCell ref="I8:J8"/>
    <mergeCell ref="K8:L8"/>
    <mergeCell ref="I9:J9"/>
    <mergeCell ref="K9:L9"/>
    <mergeCell ref="I10:J10"/>
    <mergeCell ref="K10:L10"/>
    <mergeCell ref="I11:J11"/>
    <mergeCell ref="K11:L11"/>
    <mergeCell ref="I12:J12"/>
    <mergeCell ref="K12:L12"/>
    <mergeCell ref="I13:J13"/>
    <mergeCell ref="K13:L13"/>
    <mergeCell ref="I14:J14"/>
    <mergeCell ref="I15:J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J29"/>
    <mergeCell ref="K29:L29"/>
    <mergeCell ref="I30:J30"/>
    <mergeCell ref="K30:L30"/>
    <mergeCell ref="A31:L31"/>
    <mergeCell ref="A32:L32"/>
    <mergeCell ref="A33:L33"/>
    <mergeCell ref="A34:L34"/>
    <mergeCell ref="C14:C15"/>
    <mergeCell ref="D14:D15"/>
    <mergeCell ref="E14:E15"/>
    <mergeCell ref="F14:F15"/>
    <mergeCell ref="G14:G15"/>
    <mergeCell ref="H14:H15"/>
    <mergeCell ref="K14:L15"/>
  </mergeCells>
  <pageMargins left="0.75" right="0.472222222222222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年轮</cp:lastModifiedBy>
  <dcterms:created xsi:type="dcterms:W3CDTF">2024-03-15T15:58:00Z</dcterms:created>
  <dcterms:modified xsi:type="dcterms:W3CDTF">2024-04-07T15:54:36Z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685C189486E84428AB510D75BA5BA5BF_11</vt:lpwstr>
  </property>
  <property fmtid="{D5CDD505-2E9C-101B-9397-08002B2CF9AE}" pid="3" name="KSOProductBuildVer">
    <vt:lpwstr>2052-11.8.2.10422</vt:lpwstr>
  </property>
</Properties>
</file>